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C184E8-A7D0-4D6B-94AC-4DFBA76F7502}" xr6:coauthVersionLast="47" xr6:coauthVersionMax="47" xr10:uidLastSave="{00000000-0000-0000-0000-000000000000}"/>
  <bookViews>
    <workbookView xWindow="735" yWindow="75" windowWidth="17895" windowHeight="10725" xr2:uid="{D97782DF-B93A-4049-98AE-ADD0B3DF0D27}"/>
  </bookViews>
  <sheets>
    <sheet name="2026.4.1～" sheetId="3" r:id="rId1"/>
  </sheets>
  <definedNames>
    <definedName name="_xlnm.Print_Area" localSheetId="0">'2026.4.1～'!$A$1:$N$30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3" l="1"/>
  <c r="K11" i="3"/>
  <c r="K10" i="3"/>
  <c r="K9" i="3"/>
  <c r="K8" i="3"/>
  <c r="K12" i="3"/>
  <c r="K15" i="3"/>
  <c r="K18" i="3" l="1"/>
  <c r="K24" i="3" s="1"/>
</calcChain>
</file>

<file path=xl/sharedStrings.xml><?xml version="1.0" encoding="utf-8"?>
<sst xmlns="http://schemas.openxmlformats.org/spreadsheetml/2006/main" count="31" uniqueCount="21">
  <si>
    <r>
      <rPr>
        <b/>
        <sz val="18"/>
        <color theme="1"/>
        <rFont val="游ゴシック"/>
        <family val="3"/>
        <charset val="128"/>
        <scheme val="minor"/>
      </rPr>
      <t>木更津商工会館貸室料金シミュレーション</t>
    </r>
    <r>
      <rPr>
        <b/>
        <sz val="16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rgb="FFFF0000"/>
        <rFont val="游ゴシック"/>
        <family val="3"/>
        <charset val="128"/>
        <scheme val="minor"/>
      </rPr>
      <t>（赤い枠で囲われているセルを選択してください）</t>
    </r>
    <rPh sb="0" eb="7">
      <t>キサラヅショウコウカイカン</t>
    </rPh>
    <rPh sb="7" eb="9">
      <t>カシシツ</t>
    </rPh>
    <rPh sb="9" eb="11">
      <t>リョウキン</t>
    </rPh>
    <rPh sb="21" eb="22">
      <t>アカ</t>
    </rPh>
    <rPh sb="23" eb="24">
      <t>ワク</t>
    </rPh>
    <rPh sb="25" eb="26">
      <t>カコ</t>
    </rPh>
    <rPh sb="34" eb="36">
      <t>センタク</t>
    </rPh>
    <phoneticPr fontId="2"/>
  </si>
  <si>
    <t>木更津商工会議所では、さまざまな広さと収容人数の異なる会議室をご用意しています。</t>
    <rPh sb="0" eb="8">
      <t>キサラヅショウコウカイギショ</t>
    </rPh>
    <rPh sb="16" eb="17">
      <t>ヒロ</t>
    </rPh>
    <rPh sb="19" eb="23">
      <t>シュウヨウニンズウ</t>
    </rPh>
    <rPh sb="24" eb="25">
      <t>コト</t>
    </rPh>
    <rPh sb="27" eb="30">
      <t>カイギシツ</t>
    </rPh>
    <rPh sb="32" eb="34">
      <t>ヨウイ</t>
    </rPh>
    <phoneticPr fontId="2"/>
  </si>
  <si>
    <t>各種会議・研修会やセミナー・展示会など幅広くご利用いただけます。</t>
    <rPh sb="0" eb="2">
      <t>カクシュ</t>
    </rPh>
    <rPh sb="2" eb="4">
      <t>カイギ</t>
    </rPh>
    <rPh sb="5" eb="8">
      <t>ケンシュウカイ</t>
    </rPh>
    <rPh sb="14" eb="17">
      <t>テンジカイ</t>
    </rPh>
    <rPh sb="19" eb="21">
      <t>ハバヒロ</t>
    </rPh>
    <rPh sb="23" eb="25">
      <t>リヨウ</t>
    </rPh>
    <phoneticPr fontId="2"/>
  </si>
  <si>
    <t>★各貸室の収容人数に関しては、新型コロナウイルスの影響により、当面の間は下記収容人数の半分までとさせていただきます</t>
    <phoneticPr fontId="2"/>
  </si>
  <si>
    <t>貸室名</t>
    <rPh sb="0" eb="3">
      <t>カシシツメイ</t>
    </rPh>
    <phoneticPr fontId="2"/>
  </si>
  <si>
    <r>
      <t xml:space="preserve">時間帯
</t>
    </r>
    <r>
      <rPr>
        <b/>
        <sz val="9"/>
        <color theme="1"/>
        <rFont val="游ゴシック"/>
        <family val="3"/>
        <charset val="128"/>
        <scheme val="minor"/>
      </rPr>
      <t>（選択してください）</t>
    </r>
    <rPh sb="0" eb="3">
      <t>ジカンタイ</t>
    </rPh>
    <rPh sb="5" eb="7">
      <t>センタク</t>
    </rPh>
    <phoneticPr fontId="2"/>
  </si>
  <si>
    <r>
      <t xml:space="preserve">会員・非会員
</t>
    </r>
    <r>
      <rPr>
        <b/>
        <sz val="9"/>
        <color theme="1"/>
        <rFont val="游ゴシック"/>
        <family val="3"/>
        <charset val="128"/>
        <scheme val="minor"/>
      </rPr>
      <t>（選択してください）</t>
    </r>
    <rPh sb="0" eb="2">
      <t>カイイン</t>
    </rPh>
    <rPh sb="3" eb="6">
      <t>ヒカイイン</t>
    </rPh>
    <phoneticPr fontId="2"/>
  </si>
  <si>
    <r>
      <t xml:space="preserve">利用日
</t>
    </r>
    <r>
      <rPr>
        <b/>
        <sz val="9"/>
        <color theme="1"/>
        <rFont val="游ゴシック"/>
        <family val="3"/>
        <charset val="128"/>
        <scheme val="minor"/>
      </rPr>
      <t>（選択してください）</t>
    </r>
    <rPh sb="0" eb="3">
      <t>リヨウビ</t>
    </rPh>
    <phoneticPr fontId="2"/>
  </si>
  <si>
    <t>金額</t>
    <rPh sb="0" eb="1">
      <t>キン</t>
    </rPh>
    <phoneticPr fontId="2"/>
  </si>
  <si>
    <r>
      <t>３階　研修室
227.83㎡　収容人数120名</t>
    </r>
    <r>
      <rPr>
        <b/>
        <sz val="11"/>
        <color theme="1"/>
        <rFont val="游ゴシック"/>
        <family val="3"/>
        <charset val="128"/>
        <scheme val="minor"/>
      </rPr>
      <t>（全2人掛け80名・3人掛け120名）</t>
    </r>
    <rPh sb="1" eb="2">
      <t>カイ</t>
    </rPh>
    <rPh sb="3" eb="6">
      <t>ケンシュウシツ</t>
    </rPh>
    <rPh sb="15" eb="19">
      <t>シュウヨウニンズウ</t>
    </rPh>
    <rPh sb="22" eb="23">
      <t>メイ</t>
    </rPh>
    <rPh sb="24" eb="25">
      <t>ゼン</t>
    </rPh>
    <rPh sb="26" eb="28">
      <t>リガ</t>
    </rPh>
    <rPh sb="31" eb="32">
      <t>メイ</t>
    </rPh>
    <rPh sb="34" eb="36">
      <t>ニンガ</t>
    </rPh>
    <rPh sb="40" eb="41">
      <t>メイ</t>
    </rPh>
    <phoneticPr fontId="2"/>
  </si>
  <si>
    <t>円</t>
    <rPh sb="0" eb="1">
      <t>エン</t>
    </rPh>
    <phoneticPr fontId="2"/>
  </si>
  <si>
    <r>
      <t xml:space="preserve">３階　第１実習室
83.90㎡　収容人数42名
</t>
    </r>
    <r>
      <rPr>
        <b/>
        <sz val="12"/>
        <color theme="1"/>
        <rFont val="游ゴシック"/>
        <family val="3"/>
        <charset val="128"/>
        <scheme val="minor"/>
      </rPr>
      <t>（全2人掛け28名・3人掛け42名）</t>
    </r>
    <phoneticPr fontId="2"/>
  </si>
  <si>
    <r>
      <t xml:space="preserve">３階　第２実習室
83.90㎡　収容人数42名
</t>
    </r>
    <r>
      <rPr>
        <b/>
        <sz val="12"/>
        <color theme="1"/>
        <rFont val="游ゴシック"/>
        <family val="3"/>
        <charset val="128"/>
        <scheme val="minor"/>
      </rPr>
      <t>（全2人掛け28名・3人掛け42名）</t>
    </r>
    <phoneticPr fontId="2"/>
  </si>
  <si>
    <r>
      <t xml:space="preserve">６階　会議室
127㎡　収容人数54名
</t>
    </r>
    <r>
      <rPr>
        <b/>
        <sz val="12"/>
        <color theme="1"/>
        <rFont val="游ゴシック"/>
        <family val="3"/>
        <charset val="128"/>
        <scheme val="minor"/>
      </rPr>
      <t>（全2人掛け36名・3人掛け54名）</t>
    </r>
    <phoneticPr fontId="2"/>
  </si>
  <si>
    <t>３階　集会室（和室）
27.50㎡　収容人数12名</t>
    <phoneticPr fontId="2"/>
  </si>
  <si>
    <r>
      <t xml:space="preserve">備品選択
</t>
    </r>
    <r>
      <rPr>
        <b/>
        <sz val="9"/>
        <color theme="1"/>
        <rFont val="游ゴシック"/>
        <family val="3"/>
        <charset val="128"/>
        <scheme val="minor"/>
      </rPr>
      <t>（選択してください）</t>
    </r>
    <rPh sb="0" eb="2">
      <t>ビヒン</t>
    </rPh>
    <rPh sb="2" eb="4">
      <t>センタク</t>
    </rPh>
    <phoneticPr fontId="2"/>
  </si>
  <si>
    <t>金額　　</t>
    <rPh sb="0" eb="2">
      <t>キンガク</t>
    </rPh>
    <phoneticPr fontId="2"/>
  </si>
  <si>
    <r>
      <t xml:space="preserve">利用目的
</t>
    </r>
    <r>
      <rPr>
        <b/>
        <sz val="9"/>
        <color theme="1"/>
        <rFont val="游ゴシック"/>
        <family val="3"/>
        <charset val="128"/>
        <scheme val="minor"/>
      </rPr>
      <t>（選択してください）</t>
    </r>
    <rPh sb="0" eb="4">
      <t>リヨウモクテキ</t>
    </rPh>
    <phoneticPr fontId="2"/>
  </si>
  <si>
    <r>
      <t xml:space="preserve">管理費
</t>
    </r>
    <r>
      <rPr>
        <b/>
        <sz val="9"/>
        <color theme="1"/>
        <rFont val="游ゴシック"/>
        <family val="3"/>
        <charset val="128"/>
        <scheme val="minor"/>
      </rPr>
      <t>（選択してください）</t>
    </r>
    <rPh sb="0" eb="3">
      <t>カンリヒ</t>
    </rPh>
    <phoneticPr fontId="2"/>
  </si>
  <si>
    <t>合計金額　</t>
    <rPh sb="0" eb="2">
      <t>ゴウケイ</t>
    </rPh>
    <rPh sb="2" eb="4">
      <t>キンガク</t>
    </rPh>
    <phoneticPr fontId="2"/>
  </si>
  <si>
    <t>①冷暖房費は料金表の金額に含みます。
②土日祝日および17時以降に使用する場合は別途管理費をいただきます。
   ＜管理費＞
　9時～21時：1,342円（1時間あたり）
　※２時間以上の利用に限ります。
③＜備品使用料＞
　マイク（1本につき）550円
　プロジェクター5,500円
　※プロジェクターについては平日午後５時までの貸出に限ります。
④営利（物販・展示会等）を目的とする場合は料金表の金額の150％とします。
⑤駐車場は最大70台です。
※会館の利用状況により異なります。
⑥その他、管理者が必要と認めた場合は別途協議させていただきます。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</si>
</sst>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8" fillId="0" borderId="0" xfId="0" applyFont="1" applyAlignment="1">
      <alignment vertical="top" wrapText="1"/>
    </xf>
    <xf numFmtId="0" fontId="10" fillId="0" borderId="0" xfId="0" applyFont="1">
      <alignment vertical="center"/>
    </xf>
    <xf numFmtId="38" fontId="8" fillId="0" borderId="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38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8" fillId="0" borderId="4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7</xdr:row>
      <xdr:rowOff>45720</xdr:rowOff>
    </xdr:from>
    <xdr:to>
      <xdr:col>1</xdr:col>
      <xdr:colOff>1973580</xdr:colOff>
      <xdr:row>7</xdr:row>
      <xdr:rowOff>1386596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5F2A13-837A-48FF-B715-AEB1B143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2446020"/>
          <a:ext cx="1927860" cy="1340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</xdr:colOff>
      <xdr:row>8</xdr:row>
      <xdr:rowOff>76200</xdr:rowOff>
    </xdr:from>
    <xdr:to>
      <xdr:col>1</xdr:col>
      <xdr:colOff>1973580</xdr:colOff>
      <xdr:row>8</xdr:row>
      <xdr:rowOff>1386840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7DAE3B-CAC7-424B-8844-CB8173AD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3924300"/>
          <a:ext cx="191262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</xdr:colOff>
      <xdr:row>10</xdr:row>
      <xdr:rowOff>60960</xdr:rowOff>
    </xdr:from>
    <xdr:to>
      <xdr:col>1</xdr:col>
      <xdr:colOff>1958340</xdr:colOff>
      <xdr:row>10</xdr:row>
      <xdr:rowOff>1371600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9FB2C8A-589F-48C0-90AE-2975FC4A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804660"/>
          <a:ext cx="187452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68580</xdr:colOff>
      <xdr:row>11</xdr:row>
      <xdr:rowOff>68580</xdr:rowOff>
    </xdr:from>
    <xdr:to>
      <xdr:col>1</xdr:col>
      <xdr:colOff>1965960</xdr:colOff>
      <xdr:row>11</xdr:row>
      <xdr:rowOff>1402080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20B8B14-F200-4119-84FE-C2F2B8CA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8260080"/>
          <a:ext cx="189738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71717</xdr:colOff>
      <xdr:row>9</xdr:row>
      <xdr:rowOff>71718</xdr:rowOff>
    </xdr:from>
    <xdr:to>
      <xdr:col>1</xdr:col>
      <xdr:colOff>1972235</xdr:colOff>
      <xdr:row>9</xdr:row>
      <xdr:rowOff>1389529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691373C-0B0E-4F7D-80B0-0055333B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7517" y="5367618"/>
          <a:ext cx="1900518" cy="1317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339E-8C81-4974-AC93-DCDC69C19333}">
  <sheetPr>
    <pageSetUpPr fitToPage="1"/>
  </sheetPr>
  <dimension ref="A1:P32"/>
  <sheetViews>
    <sheetView showGridLines="0" tabSelected="1" zoomScale="85" zoomScaleNormal="85" zoomScaleSheetLayoutView="70" zoomScalePageLayoutView="40" workbookViewId="0">
      <selection activeCell="N7" sqref="N7"/>
    </sheetView>
  </sheetViews>
  <sheetFormatPr defaultRowHeight="18.75" x14ac:dyDescent="0.4"/>
  <cols>
    <col min="2" max="2" width="26.625" customWidth="1"/>
    <col min="3" max="3" width="6.625" customWidth="1"/>
    <col min="4" max="4" width="26.5" customWidth="1"/>
    <col min="5" max="12" width="9.25" customWidth="1"/>
    <col min="13" max="13" width="5.125" customWidth="1"/>
  </cols>
  <sheetData>
    <row r="1" spans="1:13" ht="19.5" thickBot="1" x14ac:dyDescent="0.45"/>
    <row r="2" spans="1:13" ht="19.5" thickTop="1" x14ac:dyDescent="0.4">
      <c r="B2" s="48" t="s">
        <v>0</v>
      </c>
      <c r="C2" s="49"/>
      <c r="D2" s="49"/>
      <c r="E2" s="49"/>
      <c r="F2" s="49"/>
      <c r="G2" s="49"/>
      <c r="H2" s="49"/>
      <c r="I2" s="50"/>
    </row>
    <row r="3" spans="1:13" ht="28.9" customHeight="1" thickBot="1" x14ac:dyDescent="0.45">
      <c r="B3" s="51"/>
      <c r="C3" s="52"/>
      <c r="D3" s="52"/>
      <c r="E3" s="52"/>
      <c r="F3" s="52"/>
      <c r="G3" s="52"/>
      <c r="H3" s="52"/>
      <c r="I3" s="53"/>
    </row>
    <row r="4" spans="1:13" ht="24.75" thickTop="1" x14ac:dyDescent="0.4">
      <c r="B4" s="4" t="s">
        <v>1</v>
      </c>
    </row>
    <row r="5" spans="1:13" ht="24" x14ac:dyDescent="0.4">
      <c r="B5" s="4" t="s">
        <v>2</v>
      </c>
    </row>
    <row r="6" spans="1:13" ht="24.75" thickBot="1" x14ac:dyDescent="0.45">
      <c r="B6" s="10" t="s">
        <v>3</v>
      </c>
    </row>
    <row r="7" spans="1:13" ht="48.6" customHeight="1" thickTop="1" thickBot="1" x14ac:dyDescent="0.45">
      <c r="B7" s="54" t="s">
        <v>4</v>
      </c>
      <c r="C7" s="46"/>
      <c r="D7" s="47"/>
      <c r="E7" s="20" t="s">
        <v>5</v>
      </c>
      <c r="F7" s="21"/>
      <c r="G7" s="20" t="s">
        <v>6</v>
      </c>
      <c r="H7" s="21"/>
      <c r="I7" s="20" t="s">
        <v>7</v>
      </c>
      <c r="J7" s="21"/>
      <c r="K7" s="45" t="s">
        <v>8</v>
      </c>
      <c r="L7" s="46"/>
      <c r="M7" s="47"/>
    </row>
    <row r="8" spans="1:13" ht="114" customHeight="1" thickTop="1" thickBot="1" x14ac:dyDescent="0.45">
      <c r="A8" s="5"/>
      <c r="C8" s="12" t="s">
        <v>9</v>
      </c>
      <c r="D8" s="13"/>
      <c r="E8" s="42"/>
      <c r="F8" s="43"/>
      <c r="G8" s="42"/>
      <c r="H8" s="43"/>
      <c r="I8" s="44"/>
      <c r="J8" s="43"/>
      <c r="K8" s="40">
        <f>IF(AND(E8="9時～12時",G8="会員",I8="平日"),7700,IF(AND(E8="9時～17時",G8="会員",I8="平日"),21230,IF(AND(E8="9時～21時",G8="会員",I8="平日"),34760,IF(AND(E8="13時～17時",G8="会員",I8="平日"),13530,IF(AND(E8="13時～21時",G8="会員",I8="平日"),30910,IF(AND(E8="17時～21時",G8="会員",I8="平日"),17380,IF(AND(E8="9時～12時",G8="非会員",I8="平日"),11550,IF(AND(E8="9時～17時",G8="非会員",I8="平日"),31790,IF(AND(E8="9時～21時",G8="非会員",I8="平日"),52250,IF(AND(E8="13時～17時",G8="非会員",I8="平日"),20240,IF(AND(E8="13時～21時",G8="非会員",I8="平日"),46310,IF(AND(E8="17時～21時",G8="非会員",I8="平日"),26070,IF(AND(E8="9時～12時",G8="会員",I8="土日祝"),9680,IF(AND(E8="9時～17時",G8="会員",I8="土日祝"),27060,IF(AND(E8="9時～21時",G8="会員",I8="土日祝"),46420,IF(AND(E8="13時～17時",G8="会員",I8="土日祝"),17380,IF(AND(E8="13時～21時",G8="会員",I8="土日祝"),40590,IF(AND(E8="17時～21時",G8="会員",I8="土日祝"),23210,IF(AND(E8="9時～12時",G8="非会員",I8="土日祝"),14520,IF(AND(E8="9時～17時",G8="非会員",I8="土日祝"),40590,IF(AND(E8="9時～21時",G8="非会員",I8="土日祝"),69630,IF(AND(E8="13時～17時",G8="非会員",I8="土日祝"),26070,IF(AND(E8="13時～21時",G8="非会員",I8="土日祝"),60830,IF(AND(E8="17時～21時",G8="非会員",I8="土日祝"),34760,0))))))))))))))))))))))))</f>
        <v>0</v>
      </c>
      <c r="L8" s="41"/>
      <c r="M8" s="3" t="s">
        <v>10</v>
      </c>
    </row>
    <row r="9" spans="1:13" ht="114" customHeight="1" thickTop="1" thickBot="1" x14ac:dyDescent="0.45">
      <c r="A9" s="5"/>
      <c r="B9" s="6"/>
      <c r="C9" s="12" t="s">
        <v>11</v>
      </c>
      <c r="D9" s="13"/>
      <c r="E9" s="42"/>
      <c r="F9" s="43"/>
      <c r="G9" s="42"/>
      <c r="H9" s="43"/>
      <c r="I9" s="44"/>
      <c r="J9" s="43"/>
      <c r="K9" s="40">
        <f>(IF(AND(E9="9時～12時",G9="会員",I9="平日"),3850,IF(AND(E9="9時～17時",G9="会員",I9="平日"),10560,IF(AND(E9="9時～21時",G9="会員",I9="平日"),17380,IF(AND(E9="13時～17時",G9="会員",I9="平日"),6710,IF(AND(E9="13時～21時",G9="会員",I9="平日"),15400,IF(AND(E9="17時～21時",G9="会員",I9="平日"),8690,IF(AND(E9="9時～12時",G9="非会員",I9="平日"),5720,IF(AND(E9="9時～17時",G9="非会員",I9="平日"),15840,IF(AND(E9="9時～21時",G9="非会員",I9="平日"),26070,IF(AND(E9="13時～17時",G9="非会員",I9="平日"),10120,IF(AND(E9="13時～21時",G9="非会員",I9="平日"),23100,IF(AND(E9="17時～21時",G9="非会員",I9="平日"),12980,IF(AND(E9="9時～12時",G9="会員",I9="土日祝"),5720,IF(AND(E9="9時～17時",G9="会員",I9="土日祝"),14410,IF(AND(E9="9時～21時",G9="会員",I9="土日祝"),23210,IF(AND(E9="13時～17時",G9="会員",I9="土日祝"),8690,IF(AND(E9="13時～21時",G9="会員",I9="土日祝"),20240,IF(AND(E9="17時～21時",G9="会員",I9="土日祝"),11550,IF(AND(E9="9時～12時",G9="非会員",I9="土日祝"),8690,IF(AND(E9="9時～17時",G9="非会員",I9="土日祝"),21670,IF(AND(E9="9時～21時",G9="非会員",I9="土日祝"),34760,IF(AND(E9="13時～17時",G9="非会員",I9="土日祝"),12980,IF(AND(E9="13時～21時",G9="非会員",I9="土日祝"),30360,IF(AND(E9="17時～21時",G9="非会員",I9="土日祝"),17380,0)))))))))))))))))))))))))</f>
        <v>0</v>
      </c>
      <c r="L9" s="41"/>
      <c r="M9" s="3" t="s">
        <v>10</v>
      </c>
    </row>
    <row r="10" spans="1:13" ht="114" customHeight="1" thickTop="1" thickBot="1" x14ac:dyDescent="0.45">
      <c r="A10" s="5"/>
      <c r="B10" s="6"/>
      <c r="C10" s="12" t="s">
        <v>12</v>
      </c>
      <c r="D10" s="13"/>
      <c r="E10" s="42"/>
      <c r="F10" s="43"/>
      <c r="G10" s="42"/>
      <c r="H10" s="43"/>
      <c r="I10" s="44"/>
      <c r="J10" s="43"/>
      <c r="K10" s="40">
        <f>(IF(AND(E10="9時～12時",G10="会員",I10="平日"),3850,IF(AND(E10="9時～17時",G10="会員",I10="平日"),10560,IF(AND(E10="9時～21時",G10="会員",I10="平日"),17380,IF(AND(E10="13時～17時",G10="会員",I10="平日"),6710,IF(AND(E10="13時～21時",G10="会員",I10="平日"),15400,IF(AND(E10="17時～21時",G10="会員",I10="平日"),8690,IF(AND(E10="9時～12時",G10="非会員",I10="平日"),5720,IF(AND(E10="9時～17時",G10="非会員",I10="平日"),15840,IF(AND(E10="9時～21時",G10="非会員",I10="平日"),26070,IF(AND(E10="13時～17時",G10="非会員",I10="平日"),10120,IF(AND(E10="13時～21時",G10="非会員",I10="平日"),23100,IF(AND(E10="17時～21時",G10="非会員",I10="平日"),12980,IF(AND(E10="9時～12時",G10="会員",I10="土日祝"),5720,IF(AND(E10="9時～17時",G10="会員",I10="土日祝"),14410,IF(AND(E10="9時～21時",G10="会員",I10="土日祝"),23210,IF(AND(E10="13時～17時",G10="会員",I10="土日祝"),8690,IF(AND(E10="13時～21時",G10="会員",I10="土日祝"),20240,IF(AND(E10="17時～21時",G10="会員",I10="土日祝"),11550,IF(AND(E10="9時～12時",G10="非会員",I10="土日祝"),8690,IF(AND(E10="9時～17時",G10="非会員",I10="土日祝"),21670,IF(AND(E10="9時～21時",G10="非会員",I10="土日祝"),34760,IF(AND(E10="13時～17時",G10="非会員",I10="土日祝"),12980,IF(AND(E10="13時～21時",G10="非会員",I10="土日祝"),30360,IF(AND(E10="17時～21時",G10="非会員",I10="土日祝"),17380,0)))))))))))))))))))))))))</f>
        <v>0</v>
      </c>
      <c r="L10" s="41"/>
      <c r="M10" s="3" t="s">
        <v>10</v>
      </c>
    </row>
    <row r="11" spans="1:13" ht="114" customHeight="1" thickTop="1" thickBot="1" x14ac:dyDescent="0.45">
      <c r="A11" s="5"/>
      <c r="B11" s="7"/>
      <c r="C11" s="12" t="s">
        <v>13</v>
      </c>
      <c r="D11" s="13"/>
      <c r="E11" s="42"/>
      <c r="F11" s="43"/>
      <c r="G11" s="42"/>
      <c r="H11" s="43"/>
      <c r="I11" s="42"/>
      <c r="J11" s="43"/>
      <c r="K11" s="40">
        <f>(IF(AND(E11="9時～12時",G11="会員",I11="平日"),3850,IF(AND(E11="9時～17時",G11="会員",I11="平日"),10560,IF(AND(E11="9時～21時",G11="会員",I11="平日"),17380,IF(AND(E11="13時～17時",G11="会員",I11="平日"),6710,IF(AND(E11="13時～21時",G11="会員",I11="平日"),15400,IF(AND(E11="17時～21時",G11="会員",I11="平日"),8690,IF(AND(E11="9時～12時",G11="非会員",I11="平日"),5720,IF(AND(E11="9時～17時",G11="非会員",I11="平日"),15840,IF(AND(E11="9時～21時",G11="非会員",I11="平日"),26070,IF(AND(E11="13時～17時",G11="非会員",I11="平日"),10120,IF(AND(E11="13時～21時",G11="非会員",I11="平日"),23100,IF(AND(E11="17時～21時",G11="非会員",I11="平日"),12980,IF(AND(E11="9時～12時",G11="会員",I11="土日祝"),5720,IF(AND(E11="9時～17時",G11="会員",I11="土日祝"),14410,IF(AND(E11="9時～21時",G11="会員",I11="土日祝"),23210,IF(AND(E11="13時～17時",G11="会員",I11="土日祝"),8690,IF(AND(E11="13時～21時",G11="会員",I11="土日祝"),20240,IF(AND(E11="17時～21時",G11="会員",I11="土日祝"),11550,IF(AND(E11="9時～12時",G11="非会員",I11="土日祝"),8690,IF(AND(E11="9時～17時",G11="非会員",I11="土日祝"),21670,IF(AND(E11="9時～21時",G11="非会員",I11="土日祝"),34760,IF(AND(E11="13時～17時",G11="非会員",I11="土日祝"),12980,IF(AND(E11="13時～21時",G11="非会員",I11="土日祝"),30360,IF(AND(E11="17時～21時",G11="非会員",I11="土日祝"),17380,0)))))))))))))))))))))))))</f>
        <v>0</v>
      </c>
      <c r="L11" s="41"/>
      <c r="M11" s="3" t="s">
        <v>10</v>
      </c>
    </row>
    <row r="12" spans="1:13" ht="114" customHeight="1" thickTop="1" thickBot="1" x14ac:dyDescent="0.45">
      <c r="A12" s="5"/>
      <c r="C12" s="12" t="s">
        <v>14</v>
      </c>
      <c r="D12" s="13"/>
      <c r="E12" s="14"/>
      <c r="F12" s="15"/>
      <c r="G12" s="14"/>
      <c r="H12" s="15"/>
      <c r="I12" s="16"/>
      <c r="J12" s="15"/>
      <c r="K12" s="17">
        <f>IF(AND(E12="9時～12時",G12="会員",I12="平日"),2860,IF(AND(E12="9時～17時",G12="会員",I12="平日"),6710,IF(AND(E12="9時～21時",G12="会員",I12="平日"),13530,IF(AND(E12="13時～17時",G12="会員",I12="平日"),3850,IF(AND(E12="13時～21時",G12="会員",I12="平日"),10560,IF(AND(E12="17時～21時",G12="会員",I12="平日"),6710,IF(AND(E12="9時～12時",G12="非会員",I12="平日"),4290,IF(AND(E12="9時～17時",G12="非会員",I12="平日"),10010,IF(AND(E12="9時～21時",G12="非会員",I12="平日"),20240,IF(AND(E12="13時～17時",G12="非会員",I12="平日"),5720,IF(AND(E12="13時～21時",G12="非会員",I12="平日"),15840,IF(AND(E12="17時～21時",G12="非会員",I12="平日"),10120,IF(AND(E12="9時～12時",G12="会員",I12="土日祝"),3850,IF(AND(E12="9時～17時",G12="会員",I12="土日祝"),9570,IF(AND(E12="9時～21時",G12="会員",I12="土日祝"),17380,IF(AND(E12="13時～17時",G12="会員",I12="土日祝"),5720,IF(AND(E12="13時～21時",G12="会員",I12="土日祝"),14410,IF(AND(E12="17時～21時",G12="会員",I12="土日祝"),8690,IF(AND(E12="9時～12時",G12="非会員",I12="土日祝"),5720,IF(AND(E12="9時～17時",G12="非会員",I12="土日祝"),14410,IF(AND(E12="9時～21時",G12="非会員",I12="土日祝"),26070,IF(AND(E12="13時～17時",G12="非会員",I12="土日祝"),8690,IF(AND(E12="13時～21時",G12="非会員",I12="土日祝"),21670,IF(AND(E12="17時～21時",G12="非会員",I12="土日祝"),12980,0))))))))))))))))))))))))</f>
        <v>0</v>
      </c>
      <c r="L12" s="18"/>
      <c r="M12" s="3" t="s">
        <v>10</v>
      </c>
    </row>
    <row r="13" spans="1:13" ht="20.25" thickTop="1" thickBot="1" x14ac:dyDescent="0.45">
      <c r="B13" s="8"/>
    </row>
    <row r="14" spans="1:13" ht="31.9" customHeight="1" thickTop="1" thickBot="1" x14ac:dyDescent="0.45">
      <c r="B14" s="19" t="s">
        <v>20</v>
      </c>
      <c r="C14" s="19"/>
      <c r="D14" s="19"/>
      <c r="E14" s="19"/>
      <c r="F14" s="19"/>
      <c r="G14" s="19"/>
      <c r="H14" s="20" t="s">
        <v>15</v>
      </c>
      <c r="I14" s="21"/>
      <c r="J14" s="22"/>
      <c r="K14" s="23" t="s">
        <v>16</v>
      </c>
      <c r="L14" s="24"/>
      <c r="M14" s="25"/>
    </row>
    <row r="15" spans="1:13" ht="25.5" thickTop="1" thickBot="1" x14ac:dyDescent="0.45">
      <c r="B15" s="19"/>
      <c r="C15" s="19"/>
      <c r="D15" s="19"/>
      <c r="E15" s="19"/>
      <c r="F15" s="19"/>
      <c r="G15" s="19"/>
      <c r="H15" s="26"/>
      <c r="I15" s="27"/>
      <c r="J15" s="28"/>
      <c r="K15" s="17">
        <f>IF(H15="マイク1本",550,IF(H15="マイク2本",1100,IF(H15="マイク3本",1650,IF(H15="マイク4本",2200,IF(H15="プロジェクター",5500,IF(H15="マイク1本＆プロジェクター",6050,IF(H15="マイク2本＆プロジェクター",6600,IF(H15="マイク3本＆プロジェクター",7150,IF(H15="マイク4本＆プロジェクター",7700,0)))))))))</f>
        <v>0</v>
      </c>
      <c r="L15" s="18"/>
      <c r="M15" s="3" t="s">
        <v>10</v>
      </c>
    </row>
    <row r="16" spans="1:13" ht="19.149999999999999" customHeight="1" thickTop="1" thickBot="1" x14ac:dyDescent="0.45">
      <c r="B16" s="19"/>
      <c r="C16" s="19"/>
      <c r="D16" s="19"/>
      <c r="E16" s="19"/>
      <c r="F16" s="19"/>
      <c r="G16" s="19"/>
      <c r="H16" s="2"/>
    </row>
    <row r="17" spans="2:16" ht="31.9" customHeight="1" thickTop="1" thickBot="1" x14ac:dyDescent="0.45">
      <c r="B17" s="19"/>
      <c r="C17" s="19"/>
      <c r="D17" s="19"/>
      <c r="E17" s="19"/>
      <c r="F17" s="19"/>
      <c r="G17" s="19"/>
      <c r="H17" s="20" t="s">
        <v>17</v>
      </c>
      <c r="I17" s="21"/>
      <c r="J17" s="22"/>
      <c r="K17" s="23" t="s">
        <v>16</v>
      </c>
      <c r="L17" s="24"/>
      <c r="M17" s="25"/>
    </row>
    <row r="18" spans="2:16" ht="25.5" thickTop="1" thickBot="1" x14ac:dyDescent="0.45">
      <c r="B18" s="19"/>
      <c r="C18" s="19"/>
      <c r="D18" s="19"/>
      <c r="E18" s="19"/>
      <c r="F18" s="19"/>
      <c r="G18" s="19"/>
      <c r="H18" s="37"/>
      <c r="I18" s="38"/>
      <c r="J18" s="39"/>
      <c r="K18" s="17">
        <f>IF(H18="営利目的（物販・展示会等）",(K8+K9+K11+K12)*0.5,0)</f>
        <v>0</v>
      </c>
      <c r="L18" s="18"/>
      <c r="M18" s="3" t="s">
        <v>10</v>
      </c>
    </row>
    <row r="19" spans="2:16" ht="19.149999999999999" customHeight="1" thickTop="1" thickBot="1" x14ac:dyDescent="0.45">
      <c r="B19" s="19"/>
      <c r="C19" s="19"/>
      <c r="D19" s="19"/>
      <c r="E19" s="19"/>
      <c r="F19" s="19"/>
      <c r="G19" s="19"/>
      <c r="H19" s="2"/>
    </row>
    <row r="20" spans="2:16" ht="31.9" customHeight="1" thickTop="1" thickBot="1" x14ac:dyDescent="0.45">
      <c r="B20" s="19"/>
      <c r="C20" s="19"/>
      <c r="D20" s="19"/>
      <c r="E20" s="19"/>
      <c r="F20" s="19"/>
      <c r="G20" s="19"/>
      <c r="H20" s="20" t="s">
        <v>18</v>
      </c>
      <c r="I20" s="21"/>
      <c r="J20" s="22"/>
      <c r="K20" s="23" t="s">
        <v>16</v>
      </c>
      <c r="L20" s="24"/>
      <c r="M20" s="25"/>
    </row>
    <row r="21" spans="2:16" ht="25.5" thickTop="1" thickBot="1" x14ac:dyDescent="0.45">
      <c r="B21" s="19"/>
      <c r="C21" s="19"/>
      <c r="D21" s="19"/>
      <c r="E21" s="19"/>
      <c r="F21" s="19"/>
      <c r="G21" s="19"/>
      <c r="H21" s="29"/>
      <c r="I21" s="30"/>
      <c r="J21" s="31"/>
      <c r="K21" s="17">
        <f>IF(H21="平日日中（9時～17時）",0,IF(H21="2時間",2684,IF(H21="3時間",4026,IF(H21="4時間",5368,IF(H21="5時間",6710,IF(H21="6時間",8052,IF(H21="7時間",9394,IF(H21="8時間",10736,IF(H21="9時間",12078,IF(H21="10時間",13420,IF(H21="11時間",14762,IF(H21="12時間",16104,0))))))))))))</f>
        <v>0</v>
      </c>
      <c r="L21" s="18"/>
      <c r="M21" s="3" t="s">
        <v>10</v>
      </c>
      <c r="O21" s="11"/>
      <c r="P21" s="11"/>
    </row>
    <row r="22" spans="2:16" ht="19.149999999999999" customHeight="1" thickTop="1" thickBot="1" x14ac:dyDescent="0.45">
      <c r="B22" s="19"/>
      <c r="C22" s="19"/>
      <c r="D22" s="19"/>
      <c r="E22" s="19"/>
      <c r="F22" s="19"/>
      <c r="G22" s="19"/>
      <c r="H22" s="2"/>
    </row>
    <row r="23" spans="2:16" ht="21" customHeight="1" thickTop="1" thickBot="1" x14ac:dyDescent="0.45">
      <c r="B23" s="19"/>
      <c r="C23" s="19"/>
      <c r="D23" s="19"/>
      <c r="E23" s="19"/>
      <c r="F23" s="19"/>
      <c r="G23" s="19"/>
      <c r="H23" s="2"/>
      <c r="K23" s="32" t="s">
        <v>19</v>
      </c>
      <c r="L23" s="33"/>
      <c r="M23" s="34"/>
    </row>
    <row r="24" spans="2:16" ht="25.5" thickTop="1" thickBot="1" x14ac:dyDescent="0.45">
      <c r="B24" s="19"/>
      <c r="C24" s="19"/>
      <c r="D24" s="19"/>
      <c r="E24" s="19"/>
      <c r="F24" s="19"/>
      <c r="G24" s="19"/>
      <c r="H24" s="2"/>
      <c r="K24" s="35">
        <f>K8+K9+K10+K11+K12+K15+K18+K21</f>
        <v>0</v>
      </c>
      <c r="L24" s="36"/>
      <c r="M24" s="3" t="s">
        <v>10</v>
      </c>
    </row>
    <row r="25" spans="2:16" ht="20.45" customHeight="1" thickTop="1" x14ac:dyDescent="0.4">
      <c r="B25" s="19"/>
      <c r="C25" s="19"/>
      <c r="D25" s="19"/>
      <c r="E25" s="19"/>
      <c r="F25" s="19"/>
      <c r="G25" s="19"/>
      <c r="H25" s="2"/>
      <c r="I25" s="1"/>
    </row>
    <row r="26" spans="2:16" ht="36.75" customHeight="1" x14ac:dyDescent="0.4">
      <c r="B26" s="19"/>
      <c r="C26" s="19"/>
      <c r="D26" s="19"/>
      <c r="E26" s="19"/>
      <c r="F26" s="19"/>
      <c r="G26" s="19"/>
      <c r="H26" s="2"/>
      <c r="I26" s="1"/>
      <c r="K26" s="11"/>
      <c r="L26" s="11"/>
    </row>
    <row r="27" spans="2:16" ht="18" customHeight="1" x14ac:dyDescent="0.4">
      <c r="B27" s="9"/>
      <c r="C27" s="9"/>
      <c r="D27" s="9"/>
      <c r="E27" s="9"/>
      <c r="F27" s="9"/>
      <c r="G27" s="9"/>
      <c r="H27" s="2"/>
    </row>
    <row r="28" spans="2:16" ht="18" customHeight="1" x14ac:dyDescent="0.4">
      <c r="B28" s="9"/>
      <c r="C28" s="9"/>
      <c r="D28" s="9"/>
      <c r="E28" s="9"/>
      <c r="F28" s="9"/>
      <c r="G28" s="9"/>
      <c r="H28" s="2"/>
    </row>
    <row r="29" spans="2:16" ht="18" customHeight="1" x14ac:dyDescent="0.4">
      <c r="B29" s="9"/>
      <c r="C29" s="9"/>
      <c r="D29" s="9"/>
      <c r="E29" s="9"/>
      <c r="F29" s="9"/>
      <c r="G29" s="9"/>
    </row>
    <row r="30" spans="2:16" ht="18" customHeight="1" x14ac:dyDescent="0.4">
      <c r="B30" s="9"/>
      <c r="C30" s="9"/>
      <c r="D30" s="9"/>
      <c r="E30" s="9"/>
      <c r="F30" s="9"/>
      <c r="G30" s="9"/>
    </row>
    <row r="31" spans="2:16" ht="18" customHeight="1" x14ac:dyDescent="0.4">
      <c r="B31" s="9"/>
      <c r="C31" s="9"/>
      <c r="D31" s="9"/>
      <c r="E31" s="9"/>
      <c r="F31" s="9"/>
      <c r="G31" s="9"/>
    </row>
    <row r="32" spans="2:16" ht="18" customHeight="1" x14ac:dyDescent="0.4">
      <c r="B32" s="2"/>
      <c r="C32" s="2"/>
      <c r="D32" s="2"/>
      <c r="E32" s="2"/>
      <c r="F32" s="2"/>
    </row>
  </sheetData>
  <mergeCells count="48">
    <mergeCell ref="K7:M7"/>
    <mergeCell ref="K26:L26"/>
    <mergeCell ref="B2:I3"/>
    <mergeCell ref="B7:D7"/>
    <mergeCell ref="E7:F7"/>
    <mergeCell ref="G7:H7"/>
    <mergeCell ref="I7:J7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K17:M17"/>
    <mergeCell ref="H18:J18"/>
    <mergeCell ref="K18:L18"/>
    <mergeCell ref="H20:J20"/>
    <mergeCell ref="K20:M20"/>
    <mergeCell ref="O21:P21"/>
    <mergeCell ref="C12:D12"/>
    <mergeCell ref="E12:F12"/>
    <mergeCell ref="G12:H12"/>
    <mergeCell ref="I12:J12"/>
    <mergeCell ref="K12:L12"/>
    <mergeCell ref="B14:G26"/>
    <mergeCell ref="H14:J14"/>
    <mergeCell ref="K14:M14"/>
    <mergeCell ref="H15:J15"/>
    <mergeCell ref="K15:L15"/>
    <mergeCell ref="H21:J21"/>
    <mergeCell ref="K21:L21"/>
    <mergeCell ref="K23:M23"/>
    <mergeCell ref="K24:L24"/>
    <mergeCell ref="H17:J17"/>
  </mergeCells>
  <phoneticPr fontId="2"/>
  <dataValidations count="7">
    <dataValidation type="list" allowBlank="1" showInputMessage="1" showErrorMessage="1" sqref="G8:H12" xr:uid="{58ED18EF-A3B1-465B-9C48-BB5A3E0759D4}">
      <formula1>"会員,非会員"</formula1>
    </dataValidation>
    <dataValidation type="list" allowBlank="1" showInputMessage="1" showErrorMessage="1" sqref="E11:F12" xr:uid="{017903B6-755C-4232-9904-89B2DE099D62}">
      <formula1>"9時～12時,9時～17時,13時～17時,13時～21時,17時～21時,9時～21時"</formula1>
    </dataValidation>
    <dataValidation type="list" allowBlank="1" showInputMessage="1" showErrorMessage="1" sqref="I8:J12" xr:uid="{6BEC59F0-FDF5-4CB0-BADF-87377B2DBBFA}">
      <formula1>"平日,土日祝"</formula1>
    </dataValidation>
    <dataValidation type="list" allowBlank="1" showInputMessage="1" showErrorMessage="1" sqref="E8:F10" xr:uid="{EAE33A7D-9256-4F67-BA0A-E0B3202469D7}">
      <formula1>"9時～12時,9時～17時,9時～21時,13時～17時,13時～21時,17時～21時"</formula1>
    </dataValidation>
    <dataValidation type="list" allowBlank="1" showInputMessage="1" showErrorMessage="1" sqref="H15:J15" xr:uid="{05913CC4-7CAF-4C00-BBB1-AC714544BB80}">
      <formula1>"利用なし,マイク1本,マイク2本,マイク3本,マイク4本,プロジェクター,マイク1本＆プロジェクター,マイク2本＆プロジェクター,マイク3本＆プロジェクター,マイク4本＆プロジェクター"</formula1>
    </dataValidation>
    <dataValidation type="list" allowBlank="1" showInputMessage="1" showErrorMessage="1" sqref="H18:J18" xr:uid="{0611F418-C9BE-4D78-A93D-7B2125CC0658}">
      <formula1>"営利目的（物販・展示会等）,非営利目的"</formula1>
    </dataValidation>
    <dataValidation type="list" allowBlank="1" showInputMessage="1" showErrorMessage="1" sqref="H21:J21" xr:uid="{A1EA3C08-F58B-4E7C-9FF7-1A654A29B70C}">
      <formula1>"平日日中（9時～17時）,2時間,3時間,4時間,5時間,6時間,7時間,8時間,9時間,10時間,11時間,12時間"</formula1>
    </dataValidation>
  </dataValidations>
  <pageMargins left="0.23622047244094491" right="0.23622047244094491" top="0.74803149606299213" bottom="0.35433070866141736" header="0.31496062992125984" footer="0.31496062992125984"/>
  <pageSetup paperSize="9"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2026.4.1～</vt:lpstr>
      <vt:lpstr>'2026.4.1～'!Print_Area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木更津商工会館貸室料金表シミュレーション</dc:title>
  <dc:subject/>
  <dc:creator>kiccius</dc:creator>
  <cp:keywords/>
  <dc:description/>
  <cp:lastModifiedBy>KICCIIH</cp:lastModifiedBy>
  <cp:revision/>
  <dcterms:created xsi:type="dcterms:W3CDTF">2020-12-28T04:40:59Z</dcterms:created>
  <dcterms:modified xsi:type="dcterms:W3CDTF">2026-04-16T04:29:51Z</dcterms:modified>
  <cp:category/>
  <cp:contentStatus/>
</cp:coreProperties>
</file>